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吹奏楽大会\R4吹奏楽大会\HP\"/>
    </mc:Choice>
  </mc:AlternateContent>
  <bookViews>
    <workbookView xWindow="0" yWindow="0" windowWidth="20490" windowHeight="8355"/>
  </bookViews>
  <sheets>
    <sheet name="四日目" sheetId="1" r:id="rId1"/>
  </sheets>
  <externalReferences>
    <externalReference r:id="rId2"/>
  </externalReferences>
  <definedNames>
    <definedName name="_xlnm.Print_Area" localSheetId="0">四日目!$A$1:$O$37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28" i="1"/>
  <c r="B27" i="1"/>
  <c r="B26" i="1"/>
  <c r="B25" i="1"/>
  <c r="B24" i="1"/>
  <c r="B23" i="1"/>
  <c r="B22" i="1"/>
  <c r="B20" i="1"/>
  <c r="B19" i="1"/>
  <c r="B18" i="1"/>
  <c r="B17" i="1"/>
  <c r="B16" i="1"/>
  <c r="B15" i="1"/>
  <c r="B14" i="1"/>
  <c r="B12" i="1"/>
  <c r="B11" i="1"/>
  <c r="B10" i="1"/>
  <c r="B9" i="1"/>
  <c r="B8" i="1"/>
  <c r="B7" i="1"/>
  <c r="B6" i="1"/>
  <c r="B5" i="1"/>
  <c r="K3" i="1"/>
  <c r="M5" i="1" s="1"/>
  <c r="O5" i="1" s="1"/>
  <c r="M6" i="1" s="1"/>
  <c r="L1" i="1"/>
  <c r="K6" i="1" l="1"/>
  <c r="I6" i="1" s="1"/>
  <c r="G6" i="1" s="1"/>
  <c r="O6" i="1"/>
  <c r="M7" i="1" s="1"/>
  <c r="K5" i="1"/>
  <c r="I5" i="1" s="1"/>
  <c r="G5" i="1" s="1"/>
  <c r="O7" i="1" l="1"/>
  <c r="M8" i="1" s="1"/>
  <c r="K7" i="1"/>
  <c r="I7" i="1" s="1"/>
  <c r="G7" i="1" s="1"/>
  <c r="L5" i="1"/>
  <c r="E5" i="1"/>
  <c r="D5" i="1" s="1"/>
  <c r="C5" i="1" s="1"/>
  <c r="L6" i="1"/>
  <c r="E6" i="1"/>
  <c r="D6" i="1" s="1"/>
  <c r="C6" i="1" s="1"/>
  <c r="L7" i="1" l="1"/>
  <c r="E7" i="1"/>
  <c r="D7" i="1" s="1"/>
  <c r="C7" i="1" s="1"/>
  <c r="K8" i="1"/>
  <c r="I8" i="1" s="1"/>
  <c r="G8" i="1" s="1"/>
  <c r="O8" i="1"/>
  <c r="M9" i="1" s="1"/>
  <c r="L8" i="1" l="1"/>
  <c r="E8" i="1"/>
  <c r="D8" i="1" s="1"/>
  <c r="C8" i="1" s="1"/>
  <c r="O9" i="1"/>
  <c r="M10" i="1" s="1"/>
  <c r="K9" i="1"/>
  <c r="I9" i="1" s="1"/>
  <c r="G9" i="1" s="1"/>
  <c r="K10" i="1" l="1"/>
  <c r="I10" i="1" s="1"/>
  <c r="G10" i="1" s="1"/>
  <c r="O10" i="1"/>
  <c r="M11" i="1" s="1"/>
  <c r="L9" i="1"/>
  <c r="E9" i="1"/>
  <c r="D9" i="1" s="1"/>
  <c r="C9" i="1" s="1"/>
  <c r="K11" i="1" l="1"/>
  <c r="I11" i="1" s="1"/>
  <c r="G11" i="1" s="1"/>
  <c r="O11" i="1"/>
  <c r="M12" i="1" s="1"/>
  <c r="E10" i="1"/>
  <c r="D10" i="1" s="1"/>
  <c r="C10" i="1" s="1"/>
  <c r="L10" i="1"/>
  <c r="K12" i="1" l="1"/>
  <c r="I12" i="1" s="1"/>
  <c r="G12" i="1" s="1"/>
  <c r="O12" i="1"/>
  <c r="L11" i="1"/>
  <c r="E11" i="1"/>
  <c r="D11" i="1" s="1"/>
  <c r="C11" i="1" s="1"/>
  <c r="P12" i="1" l="1"/>
  <c r="I13" i="1"/>
  <c r="K13" i="1" s="1"/>
  <c r="M14" i="1" s="1"/>
  <c r="E12" i="1"/>
  <c r="D12" i="1" s="1"/>
  <c r="C12" i="1" s="1"/>
  <c r="L12" i="1"/>
  <c r="O14" i="1" l="1"/>
  <c r="M15" i="1" s="1"/>
  <c r="K14" i="1"/>
  <c r="I14" i="1" s="1"/>
  <c r="G14" i="1" s="1"/>
  <c r="E14" i="1" l="1"/>
  <c r="D14" i="1" s="1"/>
  <c r="C14" i="1" s="1"/>
  <c r="L14" i="1"/>
  <c r="K15" i="1"/>
  <c r="I15" i="1" s="1"/>
  <c r="G15" i="1" s="1"/>
  <c r="O15" i="1"/>
  <c r="M16" i="1" s="1"/>
  <c r="O16" i="1" l="1"/>
  <c r="M17" i="1" s="1"/>
  <c r="K16" i="1"/>
  <c r="I16" i="1" s="1"/>
  <c r="G16" i="1" s="1"/>
  <c r="L15" i="1"/>
  <c r="E15" i="1"/>
  <c r="D15" i="1" s="1"/>
  <c r="C15" i="1" s="1"/>
  <c r="L16" i="1" l="1"/>
  <c r="E16" i="1"/>
  <c r="D16" i="1" s="1"/>
  <c r="C16" i="1" s="1"/>
  <c r="K17" i="1"/>
  <c r="I17" i="1" s="1"/>
  <c r="G17" i="1" s="1"/>
  <c r="O17" i="1"/>
  <c r="M18" i="1" s="1"/>
  <c r="O18" i="1" l="1"/>
  <c r="M19" i="1" s="1"/>
  <c r="K18" i="1"/>
  <c r="I18" i="1" s="1"/>
  <c r="G18" i="1" s="1"/>
  <c r="L17" i="1"/>
  <c r="E17" i="1"/>
  <c r="D17" i="1" s="1"/>
  <c r="C17" i="1" s="1"/>
  <c r="E18" i="1" l="1"/>
  <c r="D18" i="1" s="1"/>
  <c r="C18" i="1" s="1"/>
  <c r="L18" i="1"/>
  <c r="O19" i="1"/>
  <c r="M20" i="1" s="1"/>
  <c r="K19" i="1"/>
  <c r="I19" i="1" s="1"/>
  <c r="G19" i="1" s="1"/>
  <c r="L19" i="1" l="1"/>
  <c r="E19" i="1"/>
  <c r="D19" i="1" s="1"/>
  <c r="C19" i="1" s="1"/>
  <c r="O20" i="1"/>
  <c r="K20" i="1"/>
  <c r="I20" i="1" s="1"/>
  <c r="G20" i="1" s="1"/>
  <c r="L20" i="1" l="1"/>
  <c r="E20" i="1"/>
  <c r="D20" i="1" s="1"/>
  <c r="C20" i="1" s="1"/>
  <c r="I21" i="1"/>
  <c r="K21" i="1" s="1"/>
  <c r="M22" i="1" s="1"/>
  <c r="P20" i="1"/>
  <c r="K22" i="1" l="1"/>
  <c r="I22" i="1" s="1"/>
  <c r="G22" i="1" s="1"/>
  <c r="O22" i="1"/>
  <c r="M23" i="1" s="1"/>
  <c r="L22" i="1" l="1"/>
  <c r="E22" i="1"/>
  <c r="D22" i="1" s="1"/>
  <c r="C22" i="1" s="1"/>
  <c r="K23" i="1"/>
  <c r="I23" i="1" s="1"/>
  <c r="G23" i="1" s="1"/>
  <c r="O23" i="1"/>
  <c r="M24" i="1" s="1"/>
  <c r="K24" i="1" l="1"/>
  <c r="I24" i="1" s="1"/>
  <c r="G24" i="1" s="1"/>
  <c r="O24" i="1"/>
  <c r="M25" i="1" s="1"/>
  <c r="L23" i="1"/>
  <c r="E23" i="1"/>
  <c r="D23" i="1" s="1"/>
  <c r="C23" i="1" s="1"/>
  <c r="K25" i="1" l="1"/>
  <c r="I25" i="1" s="1"/>
  <c r="G25" i="1" s="1"/>
  <c r="O25" i="1"/>
  <c r="M26" i="1" s="1"/>
  <c r="L24" i="1"/>
  <c r="E24" i="1"/>
  <c r="D24" i="1" s="1"/>
  <c r="C24" i="1" s="1"/>
  <c r="K26" i="1" l="1"/>
  <c r="I26" i="1" s="1"/>
  <c r="G26" i="1" s="1"/>
  <c r="O26" i="1"/>
  <c r="M27" i="1" s="1"/>
  <c r="E25" i="1"/>
  <c r="D25" i="1" s="1"/>
  <c r="C25" i="1" s="1"/>
  <c r="L25" i="1"/>
  <c r="K27" i="1" l="1"/>
  <c r="I27" i="1" s="1"/>
  <c r="G27" i="1" s="1"/>
  <c r="O27" i="1"/>
  <c r="M28" i="1" s="1"/>
  <c r="L26" i="1"/>
  <c r="E26" i="1"/>
  <c r="D26" i="1" s="1"/>
  <c r="C26" i="1" s="1"/>
  <c r="K28" i="1" l="1"/>
  <c r="I28" i="1" s="1"/>
  <c r="G28" i="1" s="1"/>
  <c r="O28" i="1"/>
  <c r="E27" i="1"/>
  <c r="D27" i="1" s="1"/>
  <c r="C27" i="1" s="1"/>
  <c r="L27" i="1"/>
  <c r="P28" i="1" l="1"/>
  <c r="I29" i="1"/>
  <c r="K29" i="1" s="1"/>
  <c r="M31" i="1" s="1"/>
  <c r="L28" i="1"/>
  <c r="E28" i="1"/>
  <c r="D28" i="1" s="1"/>
  <c r="C28" i="1" s="1"/>
  <c r="O31" i="1" l="1"/>
  <c r="M32" i="1" s="1"/>
  <c r="K31" i="1"/>
  <c r="I31" i="1" s="1"/>
  <c r="G31" i="1" s="1"/>
  <c r="O32" i="1" l="1"/>
  <c r="M33" i="1" s="1"/>
  <c r="K32" i="1"/>
  <c r="I32" i="1" s="1"/>
  <c r="G32" i="1" s="1"/>
  <c r="L31" i="1"/>
  <c r="E31" i="1"/>
  <c r="D31" i="1" s="1"/>
  <c r="C31" i="1" s="1"/>
  <c r="L32" i="1" l="1"/>
  <c r="E32" i="1"/>
  <c r="D32" i="1" s="1"/>
  <c r="C32" i="1" s="1"/>
  <c r="O33" i="1"/>
  <c r="M34" i="1" s="1"/>
  <c r="K33" i="1"/>
  <c r="I33" i="1" s="1"/>
  <c r="G33" i="1" s="1"/>
  <c r="L33" i="1" l="1"/>
  <c r="E33" i="1"/>
  <c r="D33" i="1" s="1"/>
  <c r="C33" i="1" s="1"/>
  <c r="O34" i="1"/>
  <c r="M35" i="1" s="1"/>
  <c r="K34" i="1"/>
  <c r="I34" i="1" s="1"/>
  <c r="G34" i="1" s="1"/>
  <c r="L34" i="1" l="1"/>
  <c r="E34" i="1"/>
  <c r="D34" i="1" s="1"/>
  <c r="C34" i="1" s="1"/>
  <c r="K35" i="1"/>
  <c r="I35" i="1" s="1"/>
  <c r="G35" i="1" s="1"/>
  <c r="O35" i="1"/>
  <c r="I36" i="1" l="1"/>
  <c r="P35" i="1"/>
  <c r="L35" i="1"/>
  <c r="E35" i="1"/>
  <c r="D35" i="1" s="1"/>
  <c r="C35" i="1" s="1"/>
</calcChain>
</file>

<file path=xl/sharedStrings.xml><?xml version="1.0" encoding="utf-8"?>
<sst xmlns="http://schemas.openxmlformats.org/spreadsheetml/2006/main" count="135" uniqueCount="44">
  <si>
    <t>第63回佐賀県吹奏楽大会進行表（第四日目）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4</t>
    </rPh>
    <rPh sb="18" eb="20">
      <t>ニチメ</t>
    </rPh>
    <phoneticPr fontId="4"/>
  </si>
  <si>
    <t>順番</t>
    <rPh sb="0" eb="2">
      <t>ジュンバン</t>
    </rPh>
    <phoneticPr fontId="4"/>
  </si>
  <si>
    <t>団体名</t>
    <rPh sb="0" eb="3">
      <t>ダンタイメイ</t>
    </rPh>
    <phoneticPr fontId="4"/>
  </si>
  <si>
    <t>受付</t>
    <rPh sb="0" eb="2">
      <t>ウケツケ</t>
    </rPh>
    <phoneticPr fontId="4"/>
  </si>
  <si>
    <t>集合</t>
    <rPh sb="0" eb="2">
      <t>シュウゴウ</t>
    </rPh>
    <phoneticPr fontId="4"/>
  </si>
  <si>
    <t>チューニング室</t>
    <rPh sb="6" eb="7">
      <t>シツ</t>
    </rPh>
    <phoneticPr fontId="4"/>
  </si>
  <si>
    <t>室</t>
    <rPh sb="0" eb="1">
      <t>シツ</t>
    </rPh>
    <phoneticPr fontId="4"/>
  </si>
  <si>
    <t>舞台袖待機</t>
    <rPh sb="0" eb="2">
      <t>ブタイ</t>
    </rPh>
    <rPh sb="2" eb="3">
      <t>ソデ</t>
    </rPh>
    <rPh sb="3" eb="5">
      <t>タイキ</t>
    </rPh>
    <phoneticPr fontId="7"/>
  </si>
  <si>
    <t>打楽器
集合時間</t>
    <rPh sb="0" eb="3">
      <t>ダガッキ</t>
    </rPh>
    <rPh sb="4" eb="6">
      <t>シュウゴウ</t>
    </rPh>
    <rPh sb="6" eb="8">
      <t>ジカン</t>
    </rPh>
    <phoneticPr fontId="4"/>
  </si>
  <si>
    <t>演奏時間</t>
    <rPh sb="0" eb="2">
      <t>エンソウ</t>
    </rPh>
    <rPh sb="2" eb="4">
      <t>ジカン</t>
    </rPh>
    <phoneticPr fontId="4"/>
  </si>
  <si>
    <t>開会式</t>
    <rPh sb="0" eb="2">
      <t>カイカイ</t>
    </rPh>
    <rPh sb="2" eb="3">
      <t>シキ</t>
    </rPh>
    <phoneticPr fontId="4"/>
  </si>
  <si>
    <t>～</t>
  </si>
  <si>
    <t>中学校Ｂ部門(22)</t>
    <rPh sb="0" eb="3">
      <t>チュウガッコウ</t>
    </rPh>
    <rPh sb="4" eb="6">
      <t>ブモン</t>
    </rPh>
    <phoneticPr fontId="4"/>
  </si>
  <si>
    <t xml:space="preserve"> ┌10分┐┌5分┐┌ 15分 ┐┌ 5分 ┐ ┌ 7分 ┐ ┌  3分  ┐ ┌ 7分 ┐</t>
    <rPh sb="4" eb="5">
      <t>フン</t>
    </rPh>
    <rPh sb="8" eb="9">
      <t>フン</t>
    </rPh>
    <rPh sb="14" eb="15">
      <t>フン</t>
    </rPh>
    <rPh sb="20" eb="21">
      <t>フン</t>
    </rPh>
    <rPh sb="27" eb="28">
      <t>フン</t>
    </rPh>
    <phoneticPr fontId="4"/>
  </si>
  <si>
    <t>～</t>
    <phoneticPr fontId="4"/>
  </si>
  <si>
    <t>Ａ</t>
    <phoneticPr fontId="4"/>
  </si>
  <si>
    <t>～</t>
    <phoneticPr fontId="4"/>
  </si>
  <si>
    <t>Ｂ</t>
    <phoneticPr fontId="4"/>
  </si>
  <si>
    <t>Ａ</t>
    <phoneticPr fontId="4"/>
  </si>
  <si>
    <t>～</t>
    <phoneticPr fontId="4"/>
  </si>
  <si>
    <t>Ｂ</t>
    <phoneticPr fontId="4"/>
  </si>
  <si>
    <t>休　憩</t>
    <rPh sb="0" eb="1">
      <t>キュウ</t>
    </rPh>
    <rPh sb="2" eb="3">
      <t>イコイ</t>
    </rPh>
    <phoneticPr fontId="4"/>
  </si>
  <si>
    <t>分</t>
    <rPh sb="0" eb="1">
      <t>フン</t>
    </rPh>
    <phoneticPr fontId="7"/>
  </si>
  <si>
    <t>～</t>
    <phoneticPr fontId="4"/>
  </si>
  <si>
    <t>Ａ</t>
    <phoneticPr fontId="4"/>
  </si>
  <si>
    <t>～</t>
    <phoneticPr fontId="4"/>
  </si>
  <si>
    <t>～</t>
    <phoneticPr fontId="4"/>
  </si>
  <si>
    <t>Ｂ</t>
    <phoneticPr fontId="4"/>
  </si>
  <si>
    <t>～</t>
    <phoneticPr fontId="4"/>
  </si>
  <si>
    <t>Ａ</t>
    <phoneticPr fontId="4"/>
  </si>
  <si>
    <t>～</t>
    <phoneticPr fontId="4"/>
  </si>
  <si>
    <t>Ｂ</t>
    <phoneticPr fontId="4"/>
  </si>
  <si>
    <t>Ａ</t>
    <phoneticPr fontId="4"/>
  </si>
  <si>
    <t>昼 休 み</t>
    <rPh sb="0" eb="1">
      <t>ヒル</t>
    </rPh>
    <rPh sb="2" eb="3">
      <t>キュウ</t>
    </rPh>
    <phoneticPr fontId="4"/>
  </si>
  <si>
    <t>Ｂ</t>
  </si>
  <si>
    <t>Ａ</t>
  </si>
  <si>
    <t>高校Ｂ部門(５)</t>
    <rPh sb="0" eb="2">
      <t>コウコウ</t>
    </rPh>
    <rPh sb="3" eb="5">
      <t>ブモン</t>
    </rPh>
    <phoneticPr fontId="4"/>
  </si>
  <si>
    <t xml:space="preserve"> ┌10分┐┌5分┐┌15分┐  ┌ 5分 ┐ ┌ 7分 ┐ ┌  3分  ┐ ┌ 7分 ┐</t>
    <rPh sb="3" eb="4">
      <t>フン</t>
    </rPh>
    <rPh sb="7" eb="8">
      <t>フン</t>
    </rPh>
    <rPh sb="12" eb="13">
      <t>フン</t>
    </rPh>
    <rPh sb="19" eb="20">
      <t>フン</t>
    </rPh>
    <rPh sb="26" eb="27">
      <t>フン</t>
    </rPh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</si>
  <si>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</si>
  <si>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</si>
  <si>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</si>
  <si>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</si>
  <si>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成績発表・審査結果一覧表配付</t>
    <rPh sb="0" eb="2">
      <t>セイセキ</t>
    </rPh>
    <rPh sb="2" eb="4">
      <t>ハッピョウ</t>
    </rPh>
    <rPh sb="5" eb="7">
      <t>シンサ</t>
    </rPh>
    <rPh sb="7" eb="9">
      <t>ケッカ</t>
    </rPh>
    <rPh sb="9" eb="12">
      <t>イチランヒョウ</t>
    </rPh>
    <rPh sb="12" eb="14">
      <t>ハイフ</t>
    </rPh>
    <phoneticPr fontId="4"/>
  </si>
  <si>
    <t>※午後の部の開場時間</t>
    <rPh sb="0" eb="10">
      <t>コメゴゴノブノカイジョウジカン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</si>
</sst>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shrinkToFit="1"/>
    </xf>
    <xf numFmtId="0" fontId="5" fillId="0" borderId="6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20" fontId="5" fillId="0" borderId="7" xfId="1" applyNumberFormat="1" applyFont="1" applyBorder="1" applyAlignment="1">
      <alignment horizontal="right" vertical="center"/>
    </xf>
    <xf numFmtId="20" fontId="5" fillId="0" borderId="7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6" xfId="1" applyNumberFormat="1" applyFont="1" applyBorder="1" applyAlignment="1">
      <alignment horizontal="left" vertical="center"/>
    </xf>
    <xf numFmtId="0" fontId="5" fillId="0" borderId="9" xfId="1" applyNumberFormat="1" applyFont="1" applyBorder="1" applyAlignment="1">
      <alignment horizontal="left" vertical="center"/>
    </xf>
    <xf numFmtId="0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left" vertical="center" shrinkToFit="1"/>
    </xf>
    <xf numFmtId="20" fontId="5" fillId="0" borderId="12" xfId="1" applyNumberFormat="1" applyFont="1" applyBorder="1" applyAlignment="1">
      <alignment horizontal="right" vertical="center"/>
    </xf>
    <xf numFmtId="20" fontId="5" fillId="0" borderId="11" xfId="1" applyNumberFormat="1" applyFont="1" applyBorder="1" applyAlignment="1">
      <alignment horizontal="right" vertical="center"/>
    </xf>
    <xf numFmtId="20" fontId="5" fillId="0" borderId="13" xfId="1" applyNumberFormat="1" applyFont="1" applyBorder="1" applyAlignment="1">
      <alignment horizontal="right" vertical="center"/>
    </xf>
    <xf numFmtId="20" fontId="5" fillId="0" borderId="14" xfId="1" applyNumberFormat="1" applyFont="1" applyBorder="1" applyAlignment="1">
      <alignment horizontal="center" vertical="center"/>
    </xf>
    <xf numFmtId="20" fontId="5" fillId="0" borderId="15" xfId="1" applyNumberFormat="1" applyFont="1" applyBorder="1" applyAlignment="1">
      <alignment horizontal="right" vertical="center"/>
    </xf>
    <xf numFmtId="20" fontId="5" fillId="0" borderId="0" xfId="1" applyNumberFormat="1" applyFont="1" applyAlignment="1">
      <alignment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vertical="center"/>
    </xf>
    <xf numFmtId="20" fontId="5" fillId="0" borderId="7" xfId="1" applyNumberFormat="1" applyFont="1" applyBorder="1" applyAlignment="1">
      <alignment vertical="center"/>
    </xf>
    <xf numFmtId="0" fontId="5" fillId="0" borderId="17" xfId="1" applyNumberFormat="1" applyFont="1" applyBorder="1" applyAlignment="1">
      <alignment horizontal="left" vertical="center" shrinkToFit="1"/>
    </xf>
    <xf numFmtId="0" fontId="5" fillId="0" borderId="18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20" fontId="5" fillId="0" borderId="19" xfId="1" applyNumberFormat="1" applyFont="1" applyBorder="1" applyAlignment="1">
      <alignment horizontal="right" vertical="center"/>
    </xf>
    <xf numFmtId="2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20" fontId="5" fillId="0" borderId="0" xfId="1" applyNumberFormat="1" applyFont="1" applyBorder="1" applyAlignment="1">
      <alignment horizontal="right" vertical="center"/>
    </xf>
    <xf numFmtId="2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 shrinkToFit="1"/>
    </xf>
    <xf numFmtId="0" fontId="5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_シュミレーショ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61;&#22863;&#27005;&#22823;&#20250;/R4&#21561;&#22863;&#27005;&#22823;&#20250;/&#20107;&#21209;&#23616;&#20250;&#12391;&#24517;&#35201;&#12487;&#12540;&#12479;/R4%20%20&#21561;&#22863;&#27005;&#22823;&#20250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 (2)"/>
      <sheetName val="名簿"/>
      <sheetName val="一日目"/>
      <sheetName val="二日目"/>
      <sheetName val="三日目"/>
      <sheetName val="四日目"/>
      <sheetName val="審査集計１"/>
      <sheetName val="審査集計２・３"/>
      <sheetName val="審査メモ２・３ "/>
      <sheetName val="審査集計メモ４"/>
      <sheetName val="審査集計４"/>
      <sheetName val="審査メモ４(中B・高B・小AB)"/>
      <sheetName val="高Ａ"/>
      <sheetName val="印刷高等Ａ"/>
      <sheetName val="中Ａ"/>
      <sheetName val="印刷中学校Ａ"/>
      <sheetName val="大・一般、小Ｂ・小Ａ"/>
      <sheetName val="印刷小Ｂ・小Ａ"/>
      <sheetName val="印刷大・一般"/>
      <sheetName val="中Ｂ・高Ｂ"/>
      <sheetName val="印刷中Ｂ・高Ｂ"/>
      <sheetName val="審査結果"/>
      <sheetName val="発表・新聞社用"/>
      <sheetName val="プログラム"/>
      <sheetName val="審査結果表"/>
      <sheetName val="タックシール"/>
    </sheetNames>
    <sheetDataSet>
      <sheetData sheetId="0"/>
      <sheetData sheetId="1">
        <row r="2">
          <cell r="B2">
            <v>1</v>
          </cell>
          <cell r="C2" t="str">
            <v>山内中学校</v>
          </cell>
        </row>
        <row r="3">
          <cell r="B3">
            <v>2</v>
          </cell>
          <cell r="C3" t="str">
            <v>西唐津中学校</v>
          </cell>
        </row>
        <row r="4">
          <cell r="B4">
            <v>3</v>
          </cell>
          <cell r="C4" t="str">
            <v>芙蓉中学校</v>
          </cell>
        </row>
        <row r="5">
          <cell r="B5">
            <v>4</v>
          </cell>
          <cell r="C5" t="str">
            <v>鏡中学校</v>
          </cell>
        </row>
        <row r="6">
          <cell r="B6">
            <v>5</v>
          </cell>
          <cell r="C6" t="str">
            <v>唐津第五中学校</v>
          </cell>
        </row>
        <row r="7">
          <cell r="B7">
            <v>6</v>
          </cell>
          <cell r="C7" t="str">
            <v>唐津第一中学校</v>
          </cell>
        </row>
        <row r="8">
          <cell r="B8">
            <v>7</v>
          </cell>
          <cell r="C8" t="str">
            <v>三根中学校</v>
          </cell>
        </row>
        <row r="9">
          <cell r="B9">
            <v>8</v>
          </cell>
          <cell r="C9" t="str">
            <v>大和中学校</v>
          </cell>
        </row>
        <row r="10">
          <cell r="B10">
            <v>9</v>
          </cell>
          <cell r="C10" t="str">
            <v>三田川中学校</v>
          </cell>
        </row>
        <row r="11">
          <cell r="B11">
            <v>10</v>
          </cell>
          <cell r="C11" t="str">
            <v>大浦中学校</v>
          </cell>
        </row>
        <row r="12">
          <cell r="B12">
            <v>11</v>
          </cell>
          <cell r="C12" t="str">
            <v>有田中学校</v>
          </cell>
        </row>
        <row r="13">
          <cell r="B13">
            <v>12</v>
          </cell>
          <cell r="C13" t="str">
            <v>思斉中学校</v>
          </cell>
        </row>
        <row r="14">
          <cell r="B14">
            <v>13</v>
          </cell>
          <cell r="C14" t="str">
            <v>東原庠舎中央校</v>
          </cell>
        </row>
        <row r="15">
          <cell r="B15">
            <v>14</v>
          </cell>
          <cell r="C15" t="str">
            <v>上峰中学校</v>
          </cell>
        </row>
        <row r="16">
          <cell r="B16">
            <v>15</v>
          </cell>
          <cell r="C16" t="str">
            <v>大町ひじり学園</v>
          </cell>
        </row>
        <row r="17">
          <cell r="B17">
            <v>16</v>
          </cell>
          <cell r="C17" t="str">
            <v>佐志中学校</v>
          </cell>
        </row>
        <row r="18">
          <cell r="B18">
            <v>17</v>
          </cell>
          <cell r="C18" t="str">
            <v>神埼中学校</v>
          </cell>
        </row>
        <row r="19">
          <cell r="B19">
            <v>18</v>
          </cell>
          <cell r="C19" t="str">
            <v>鳥栖中学校</v>
          </cell>
        </row>
        <row r="20">
          <cell r="B20">
            <v>19</v>
          </cell>
          <cell r="C20" t="str">
            <v>東脊振中学校</v>
          </cell>
        </row>
        <row r="21">
          <cell r="B21">
            <v>20</v>
          </cell>
          <cell r="C21" t="str">
            <v>鹿島東部中学校</v>
          </cell>
        </row>
        <row r="22">
          <cell r="B22">
            <v>21</v>
          </cell>
          <cell r="C22" t="str">
            <v>有明中学校・白石中学校</v>
          </cell>
        </row>
        <row r="23">
          <cell r="B23">
            <v>22</v>
          </cell>
          <cell r="C23" t="str">
            <v>玄海みらい学園</v>
          </cell>
        </row>
        <row r="25">
          <cell r="B25">
            <v>1</v>
          </cell>
          <cell r="C25" t="str">
            <v>多久高校</v>
          </cell>
        </row>
        <row r="26">
          <cell r="B26">
            <v>2</v>
          </cell>
          <cell r="C26" t="str">
            <v>佐賀女子高校</v>
          </cell>
        </row>
        <row r="27">
          <cell r="B27">
            <v>3</v>
          </cell>
          <cell r="C27" t="str">
            <v>佐賀学園高校Ｂ</v>
          </cell>
        </row>
        <row r="28">
          <cell r="B28">
            <v>4</v>
          </cell>
          <cell r="C28" t="str">
            <v>唐津商業高校</v>
          </cell>
        </row>
        <row r="29">
          <cell r="B29">
            <v>5</v>
          </cell>
          <cell r="C29" t="str">
            <v>佐賀北高校Ｂ</v>
          </cell>
        </row>
        <row r="102">
          <cell r="F102">
            <v>44767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E41"/>
  <sheetViews>
    <sheetView tabSelected="1" workbookViewId="0">
      <selection activeCell="C30" sqref="C30:O30"/>
    </sheetView>
  </sheetViews>
  <sheetFormatPr defaultRowHeight="22.15" customHeight="1"/>
  <cols>
    <col min="1" max="1" width="3.75" style="4" customWidth="1"/>
    <col min="2" max="2" width="19" style="4" customWidth="1"/>
    <col min="3" max="5" width="7.125" style="4" customWidth="1"/>
    <col min="6" max="6" width="3.125" style="4" bestFit="1" customWidth="1"/>
    <col min="7" max="7" width="7.125" style="4" customWidth="1"/>
    <col min="8" max="8" width="4.75" style="4" customWidth="1"/>
    <col min="9" max="9" width="7.125" style="4" customWidth="1"/>
    <col min="10" max="10" width="3.125" style="4" bestFit="1" customWidth="1"/>
    <col min="11" max="13" width="7.125" style="4" customWidth="1"/>
    <col min="14" max="14" width="3.125" style="4" bestFit="1" customWidth="1"/>
    <col min="15" max="15" width="7.125" style="4" customWidth="1"/>
    <col min="16" max="16" width="9" style="4" customWidth="1"/>
    <col min="17" max="16384" width="9" style="4"/>
  </cols>
  <sheetData>
    <row r="1" spans="1:16" ht="22.1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>
        <f>[1]名簿!F102</f>
        <v>44767</v>
      </c>
      <c r="M1" s="3"/>
      <c r="N1" s="3"/>
      <c r="O1" s="3"/>
    </row>
    <row r="2" spans="1:16" ht="22.1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6" t="s">
        <v>6</v>
      </c>
      <c r="I2" s="7" t="s">
        <v>7</v>
      </c>
      <c r="J2" s="7"/>
      <c r="K2" s="7"/>
      <c r="L2" s="8" t="s">
        <v>8</v>
      </c>
      <c r="M2" s="7" t="s">
        <v>9</v>
      </c>
      <c r="N2" s="7"/>
      <c r="O2" s="9"/>
    </row>
    <row r="3" spans="1:16" ht="22.15" customHeight="1">
      <c r="A3" s="10" t="s">
        <v>10</v>
      </c>
      <c r="B3" s="11"/>
      <c r="C3" s="11"/>
      <c r="D3" s="11"/>
      <c r="E3" s="11"/>
      <c r="F3" s="11"/>
      <c r="G3" s="11"/>
      <c r="H3" s="12"/>
      <c r="I3" s="13">
        <v>0.40972222222222227</v>
      </c>
      <c r="J3" s="14" t="s">
        <v>11</v>
      </c>
      <c r="K3" s="13">
        <f>I3+TIME(0,5,0)</f>
        <v>0.41319444444444448</v>
      </c>
      <c r="L3" s="12"/>
      <c r="M3" s="12"/>
      <c r="N3" s="12"/>
      <c r="O3" s="15"/>
    </row>
    <row r="4" spans="1:16" ht="22.15" customHeight="1">
      <c r="A4" s="16" t="s">
        <v>12</v>
      </c>
      <c r="B4" s="17"/>
      <c r="C4" s="18" t="s">
        <v>13</v>
      </c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20"/>
    </row>
    <row r="5" spans="1:16" s="28" customFormat="1" ht="22.15" customHeight="1">
      <c r="A5" s="21">
        <v>1</v>
      </c>
      <c r="B5" s="22" t="str">
        <f>IF([1]名簿!C2=0,"",VLOOKUP(A5,[1]名簿!$B$2:$C$24,2,0))</f>
        <v>山内中学校</v>
      </c>
      <c r="C5" s="23">
        <f t="shared" ref="C5:C15" si="0">D5-TIME(0,10,0)</f>
        <v>0.38541666666666674</v>
      </c>
      <c r="D5" s="24">
        <f t="shared" ref="D5:D15" si="1">E5-TIME(0,5,0)</f>
        <v>0.39236111111111116</v>
      </c>
      <c r="E5" s="25">
        <f t="shared" ref="E5:E15" si="2">G5-TIME(0,15,0)</f>
        <v>0.39583333333333337</v>
      </c>
      <c r="F5" s="14" t="s">
        <v>14</v>
      </c>
      <c r="G5" s="23">
        <f t="shared" ref="G5:G15" si="3">I5-TIME(0,5,0)</f>
        <v>0.40625000000000006</v>
      </c>
      <c r="H5" s="26" t="s">
        <v>15</v>
      </c>
      <c r="I5" s="25">
        <f t="shared" ref="I5:I15" si="4">K5-TIME(0,7,0)</f>
        <v>0.40972222222222227</v>
      </c>
      <c r="J5" s="14" t="s">
        <v>11</v>
      </c>
      <c r="K5" s="23">
        <f>M5-TIME(0,3,0)</f>
        <v>0.41458333333333336</v>
      </c>
      <c r="L5" s="24">
        <f t="shared" ref="L5:L15" si="5">G5</f>
        <v>0.40625000000000006</v>
      </c>
      <c r="M5" s="25">
        <f>K3+TIME(0,5,0)</f>
        <v>0.41666666666666669</v>
      </c>
      <c r="N5" s="14" t="s">
        <v>16</v>
      </c>
      <c r="O5" s="27">
        <f t="shared" ref="O5:O15" si="6">M5+TIME(0,7,0)</f>
        <v>0.42152777777777778</v>
      </c>
    </row>
    <row r="6" spans="1:16" s="28" customFormat="1" ht="22.15" customHeight="1">
      <c r="A6" s="29">
        <v>2</v>
      </c>
      <c r="B6" s="22" t="str">
        <f>IF([1]名簿!C3=0,"",VLOOKUP(A6,[1]名簿!$B$2:$C$24,2,0))</f>
        <v>西唐津中学校</v>
      </c>
      <c r="C6" s="23">
        <f t="shared" si="0"/>
        <v>0.39236111111111116</v>
      </c>
      <c r="D6" s="24">
        <f t="shared" si="1"/>
        <v>0.39930555555555558</v>
      </c>
      <c r="E6" s="25">
        <f t="shared" si="2"/>
        <v>0.40277777777777779</v>
      </c>
      <c r="F6" s="14" t="s">
        <v>14</v>
      </c>
      <c r="G6" s="23">
        <f t="shared" si="3"/>
        <v>0.41319444444444448</v>
      </c>
      <c r="H6" s="26" t="s">
        <v>17</v>
      </c>
      <c r="I6" s="25">
        <f t="shared" si="4"/>
        <v>0.41666666666666669</v>
      </c>
      <c r="J6" s="14" t="s">
        <v>11</v>
      </c>
      <c r="K6" s="23">
        <f t="shared" ref="K6:K17" si="7">M6-TIME(0,3,0)</f>
        <v>0.42152777777777778</v>
      </c>
      <c r="L6" s="24">
        <f t="shared" si="5"/>
        <v>0.41319444444444448</v>
      </c>
      <c r="M6" s="25">
        <f>O5+TIME(0,3,0)</f>
        <v>0.4236111111111111</v>
      </c>
      <c r="N6" s="14" t="s">
        <v>16</v>
      </c>
      <c r="O6" s="27">
        <f t="shared" si="6"/>
        <v>0.4284722222222222</v>
      </c>
    </row>
    <row r="7" spans="1:16" s="28" customFormat="1" ht="22.15" customHeight="1">
      <c r="A7" s="21">
        <v>3</v>
      </c>
      <c r="B7" s="22" t="str">
        <f>IF([1]名簿!C4=0,"",VLOOKUP(A7,[1]名簿!$B$2:$C$24,2,0))</f>
        <v>芙蓉中学校</v>
      </c>
      <c r="C7" s="23">
        <f t="shared" si="0"/>
        <v>0.39930555555555558</v>
      </c>
      <c r="D7" s="24">
        <f t="shared" si="1"/>
        <v>0.40625</v>
      </c>
      <c r="E7" s="25">
        <f t="shared" si="2"/>
        <v>0.40972222222222221</v>
      </c>
      <c r="F7" s="14" t="s">
        <v>14</v>
      </c>
      <c r="G7" s="23">
        <f t="shared" si="3"/>
        <v>0.4201388888888889</v>
      </c>
      <c r="H7" s="26" t="s">
        <v>18</v>
      </c>
      <c r="I7" s="25">
        <f t="shared" si="4"/>
        <v>0.4236111111111111</v>
      </c>
      <c r="J7" s="14" t="s">
        <v>11</v>
      </c>
      <c r="K7" s="23">
        <f t="shared" si="7"/>
        <v>0.4284722222222222</v>
      </c>
      <c r="L7" s="24">
        <f t="shared" si="5"/>
        <v>0.4201388888888889</v>
      </c>
      <c r="M7" s="25">
        <f t="shared" ref="M7:M17" si="8">O6+TIME(0,3,0)</f>
        <v>0.43055555555555552</v>
      </c>
      <c r="N7" s="14" t="s">
        <v>14</v>
      </c>
      <c r="O7" s="27">
        <f t="shared" si="6"/>
        <v>0.43541666666666662</v>
      </c>
    </row>
    <row r="8" spans="1:16" s="28" customFormat="1" ht="22.15" customHeight="1">
      <c r="A8" s="21">
        <v>4</v>
      </c>
      <c r="B8" s="22" t="str">
        <f>IF([1]名簿!C5=0,"",VLOOKUP(A8,[1]名簿!$B$2:$C$24,2,0))</f>
        <v>鏡中学校</v>
      </c>
      <c r="C8" s="23">
        <f t="shared" si="0"/>
        <v>0.40625</v>
      </c>
      <c r="D8" s="24">
        <f t="shared" si="1"/>
        <v>0.41319444444444442</v>
      </c>
      <c r="E8" s="25">
        <f t="shared" si="2"/>
        <v>0.41666666666666663</v>
      </c>
      <c r="F8" s="14" t="s">
        <v>14</v>
      </c>
      <c r="G8" s="23">
        <f t="shared" si="3"/>
        <v>0.42708333333333331</v>
      </c>
      <c r="H8" s="26" t="s">
        <v>17</v>
      </c>
      <c r="I8" s="25">
        <f t="shared" si="4"/>
        <v>0.43055555555555552</v>
      </c>
      <c r="J8" s="14" t="s">
        <v>11</v>
      </c>
      <c r="K8" s="23">
        <f t="shared" si="7"/>
        <v>0.43541666666666662</v>
      </c>
      <c r="L8" s="24">
        <f t="shared" si="5"/>
        <v>0.42708333333333331</v>
      </c>
      <c r="M8" s="25">
        <f t="shared" si="8"/>
        <v>0.43749999999999994</v>
      </c>
      <c r="N8" s="14" t="s">
        <v>14</v>
      </c>
      <c r="O8" s="27">
        <f t="shared" si="6"/>
        <v>0.44236111111111104</v>
      </c>
    </row>
    <row r="9" spans="1:16" s="28" customFormat="1" ht="22.15" customHeight="1">
      <c r="A9" s="21">
        <v>5</v>
      </c>
      <c r="B9" s="22" t="str">
        <f>IF([1]名簿!C6=0,"",VLOOKUP(A9,[1]名簿!$B$2:$C$24,2,0))</f>
        <v>唐津第五中学校</v>
      </c>
      <c r="C9" s="23">
        <f t="shared" si="0"/>
        <v>0.41319444444444442</v>
      </c>
      <c r="D9" s="24">
        <f t="shared" si="1"/>
        <v>0.42013888888888884</v>
      </c>
      <c r="E9" s="25">
        <f t="shared" si="2"/>
        <v>0.42361111111111105</v>
      </c>
      <c r="F9" s="14" t="s">
        <v>14</v>
      </c>
      <c r="G9" s="23">
        <f t="shared" si="3"/>
        <v>0.43402777777777773</v>
      </c>
      <c r="H9" s="26" t="s">
        <v>18</v>
      </c>
      <c r="I9" s="25">
        <f t="shared" si="4"/>
        <v>0.43749999999999994</v>
      </c>
      <c r="J9" s="14" t="s">
        <v>11</v>
      </c>
      <c r="K9" s="23">
        <f t="shared" si="7"/>
        <v>0.44236111111111104</v>
      </c>
      <c r="L9" s="24">
        <f t="shared" si="5"/>
        <v>0.43402777777777773</v>
      </c>
      <c r="M9" s="25">
        <f t="shared" si="8"/>
        <v>0.44444444444444436</v>
      </c>
      <c r="N9" s="14" t="s">
        <v>14</v>
      </c>
      <c r="O9" s="27">
        <f t="shared" si="6"/>
        <v>0.44930555555555546</v>
      </c>
    </row>
    <row r="10" spans="1:16" s="28" customFormat="1" ht="22.15" customHeight="1">
      <c r="A10" s="21">
        <v>6</v>
      </c>
      <c r="B10" s="22" t="str">
        <f>IF([1]名簿!C7=0,"",VLOOKUP(A10,[1]名簿!$B$2:$C$24,2,0))</f>
        <v>唐津第一中学校</v>
      </c>
      <c r="C10" s="23">
        <f t="shared" si="0"/>
        <v>0.42013888888888884</v>
      </c>
      <c r="D10" s="24">
        <f t="shared" si="1"/>
        <v>0.42708333333333326</v>
      </c>
      <c r="E10" s="25">
        <f t="shared" si="2"/>
        <v>0.43055555555555547</v>
      </c>
      <c r="F10" s="14" t="s">
        <v>19</v>
      </c>
      <c r="G10" s="23">
        <f t="shared" si="3"/>
        <v>0.44097222222222215</v>
      </c>
      <c r="H10" s="26" t="s">
        <v>20</v>
      </c>
      <c r="I10" s="25">
        <f t="shared" si="4"/>
        <v>0.44444444444444436</v>
      </c>
      <c r="J10" s="14" t="s">
        <v>11</v>
      </c>
      <c r="K10" s="23">
        <f t="shared" si="7"/>
        <v>0.44930555555555546</v>
      </c>
      <c r="L10" s="24">
        <f t="shared" si="5"/>
        <v>0.44097222222222215</v>
      </c>
      <c r="M10" s="25">
        <f t="shared" si="8"/>
        <v>0.45138888888888878</v>
      </c>
      <c r="N10" s="14" t="s">
        <v>19</v>
      </c>
      <c r="O10" s="27">
        <f t="shared" si="6"/>
        <v>0.45624999999999988</v>
      </c>
    </row>
    <row r="11" spans="1:16" s="28" customFormat="1" ht="22.15" customHeight="1">
      <c r="A11" s="21">
        <v>7</v>
      </c>
      <c r="B11" s="22" t="str">
        <f>IF([1]名簿!C8=0,"",VLOOKUP(A11,[1]名簿!$B$2:$C$24,2,0))</f>
        <v>三根中学校</v>
      </c>
      <c r="C11" s="23">
        <f>D11-TIME(0,10,0)</f>
        <v>0.42708333333333326</v>
      </c>
      <c r="D11" s="24">
        <f>E11-TIME(0,5,0)</f>
        <v>0.43402777777777768</v>
      </c>
      <c r="E11" s="25">
        <f>G11-TIME(0,15,0)</f>
        <v>0.43749999999999989</v>
      </c>
      <c r="F11" s="14" t="s">
        <v>16</v>
      </c>
      <c r="G11" s="23">
        <f>I11-TIME(0,5,0)</f>
        <v>0.44791666666666657</v>
      </c>
      <c r="H11" s="26" t="s">
        <v>15</v>
      </c>
      <c r="I11" s="25">
        <f>K11-TIME(0,7,0)</f>
        <v>0.45138888888888878</v>
      </c>
      <c r="J11" s="14" t="s">
        <v>11</v>
      </c>
      <c r="K11" s="23">
        <f>M11-TIME(0,3,0)</f>
        <v>0.45624999999999988</v>
      </c>
      <c r="L11" s="24">
        <f>G11</f>
        <v>0.44791666666666657</v>
      </c>
      <c r="M11" s="25">
        <f>O10+TIME(0,3,0)</f>
        <v>0.4583333333333332</v>
      </c>
      <c r="N11" s="14" t="s">
        <v>14</v>
      </c>
      <c r="O11" s="27">
        <f>M11+TIME(0,7,0)</f>
        <v>0.4631944444444443</v>
      </c>
    </row>
    <row r="12" spans="1:16" s="28" customFormat="1" ht="22.15" customHeight="1">
      <c r="A12" s="21">
        <v>8</v>
      </c>
      <c r="B12" s="22" t="str">
        <f>IF([1]名簿!C9=0,"",VLOOKUP(A12,[1]名簿!$B$2:$C$24,2,0))</f>
        <v>大和中学校</v>
      </c>
      <c r="C12" s="23">
        <f>D12-TIME(0,10,0)</f>
        <v>0.43402777777777768</v>
      </c>
      <c r="D12" s="24">
        <f>E12-TIME(0,5,0)</f>
        <v>0.4409722222222221</v>
      </c>
      <c r="E12" s="25">
        <f>G12-TIME(0,15,0)</f>
        <v>0.44444444444444431</v>
      </c>
      <c r="F12" s="14" t="s">
        <v>14</v>
      </c>
      <c r="G12" s="23">
        <f>I12-TIME(0,5,0)</f>
        <v>0.45486111111111099</v>
      </c>
      <c r="H12" s="26" t="s">
        <v>17</v>
      </c>
      <c r="I12" s="25">
        <f>K12-TIME(0,7,0)</f>
        <v>0.4583333333333332</v>
      </c>
      <c r="J12" s="14" t="s">
        <v>11</v>
      </c>
      <c r="K12" s="23">
        <f>M12-TIME(0,3,0)</f>
        <v>0.4631944444444443</v>
      </c>
      <c r="L12" s="24">
        <f>G12</f>
        <v>0.45486111111111099</v>
      </c>
      <c r="M12" s="25">
        <f>O11+TIME(0,3,0)</f>
        <v>0.46527777777777762</v>
      </c>
      <c r="N12" s="14" t="s">
        <v>14</v>
      </c>
      <c r="O12" s="27">
        <f>M12+TIME(0,7,0)</f>
        <v>0.47013888888888872</v>
      </c>
      <c r="P12" s="28">
        <f>O12-M5</f>
        <v>5.3472222222222032E-2</v>
      </c>
    </row>
    <row r="13" spans="1:16" s="28" customFormat="1" ht="22.15" customHeight="1">
      <c r="A13" s="30" t="s">
        <v>21</v>
      </c>
      <c r="B13" s="31"/>
      <c r="C13" s="31"/>
      <c r="D13" s="32">
        <v>18</v>
      </c>
      <c r="E13" s="33" t="s">
        <v>22</v>
      </c>
      <c r="F13" s="33"/>
      <c r="G13" s="33"/>
      <c r="H13" s="12"/>
      <c r="I13" s="34">
        <f>O12</f>
        <v>0.47013888888888872</v>
      </c>
      <c r="J13" s="14" t="s">
        <v>11</v>
      </c>
      <c r="K13" s="34">
        <f>I13+TIME(0,D13,0)</f>
        <v>0.48263888888888873</v>
      </c>
      <c r="L13" s="12"/>
      <c r="M13" s="12"/>
      <c r="N13" s="12"/>
      <c r="O13" s="15"/>
    </row>
    <row r="14" spans="1:16" s="28" customFormat="1" ht="22.15" customHeight="1">
      <c r="A14" s="21">
        <v>9</v>
      </c>
      <c r="B14" s="22" t="str">
        <f>IF([1]名簿!C8=0,"",VLOOKUP(A14,[1]名簿!$B$2:$C$24,2,0))</f>
        <v>三田川中学校</v>
      </c>
      <c r="C14" s="23">
        <f t="shared" si="0"/>
        <v>0.45138888888888878</v>
      </c>
      <c r="D14" s="24">
        <f t="shared" si="1"/>
        <v>0.4583333333333332</v>
      </c>
      <c r="E14" s="25">
        <f t="shared" si="2"/>
        <v>0.46180555555555541</v>
      </c>
      <c r="F14" s="14" t="s">
        <v>23</v>
      </c>
      <c r="G14" s="23">
        <f t="shared" si="3"/>
        <v>0.4722222222222221</v>
      </c>
      <c r="H14" s="26" t="s">
        <v>24</v>
      </c>
      <c r="I14" s="25">
        <f t="shared" si="4"/>
        <v>0.47569444444444431</v>
      </c>
      <c r="J14" s="14" t="s">
        <v>11</v>
      </c>
      <c r="K14" s="23">
        <f t="shared" si="7"/>
        <v>0.4805555555555554</v>
      </c>
      <c r="L14" s="24">
        <f t="shared" si="5"/>
        <v>0.4722222222222221</v>
      </c>
      <c r="M14" s="25">
        <f>K13</f>
        <v>0.48263888888888873</v>
      </c>
      <c r="N14" s="14" t="s">
        <v>25</v>
      </c>
      <c r="O14" s="27">
        <f t="shared" si="6"/>
        <v>0.48749999999999982</v>
      </c>
    </row>
    <row r="15" spans="1:16" s="28" customFormat="1" ht="22.15" customHeight="1">
      <c r="A15" s="21">
        <v>10</v>
      </c>
      <c r="B15" s="22" t="str">
        <f>IF([1]名簿!C9=0,"",VLOOKUP(A15,[1]名簿!$B$2:$C$24,2,0))</f>
        <v>大浦中学校</v>
      </c>
      <c r="C15" s="23">
        <f t="shared" si="0"/>
        <v>0.4583333333333332</v>
      </c>
      <c r="D15" s="24">
        <f t="shared" si="1"/>
        <v>0.46527777777777762</v>
      </c>
      <c r="E15" s="25">
        <f t="shared" si="2"/>
        <v>0.46874999999999983</v>
      </c>
      <c r="F15" s="14" t="s">
        <v>26</v>
      </c>
      <c r="G15" s="23">
        <f t="shared" si="3"/>
        <v>0.47916666666666652</v>
      </c>
      <c r="H15" s="26" t="s">
        <v>27</v>
      </c>
      <c r="I15" s="25">
        <f t="shared" si="4"/>
        <v>0.48263888888888873</v>
      </c>
      <c r="J15" s="14" t="s">
        <v>11</v>
      </c>
      <c r="K15" s="23">
        <f t="shared" si="7"/>
        <v>0.48749999999999982</v>
      </c>
      <c r="L15" s="24">
        <f t="shared" si="5"/>
        <v>0.47916666666666652</v>
      </c>
      <c r="M15" s="25">
        <f t="shared" si="8"/>
        <v>0.48958333333333315</v>
      </c>
      <c r="N15" s="14" t="s">
        <v>26</v>
      </c>
      <c r="O15" s="27">
        <f t="shared" si="6"/>
        <v>0.49444444444444424</v>
      </c>
    </row>
    <row r="16" spans="1:16" s="28" customFormat="1" ht="22.15" customHeight="1">
      <c r="A16" s="21">
        <v>11</v>
      </c>
      <c r="B16" s="22" t="str">
        <f>IF([1]名簿!C10=0,"",VLOOKUP(A16,[1]名簿!$B$2:$C$24,2,0))</f>
        <v>有田中学校</v>
      </c>
      <c r="C16" s="23">
        <f>D16-TIME(0,10,0)</f>
        <v>0.46527777777777762</v>
      </c>
      <c r="D16" s="24">
        <f>E16-TIME(0,5,0)</f>
        <v>0.47222222222222204</v>
      </c>
      <c r="E16" s="25">
        <f>G16-TIME(0,15,0)</f>
        <v>0.47569444444444425</v>
      </c>
      <c r="F16" s="14" t="s">
        <v>28</v>
      </c>
      <c r="G16" s="23">
        <f>I16-TIME(0,5,0)</f>
        <v>0.48611111111111094</v>
      </c>
      <c r="H16" s="26" t="s">
        <v>29</v>
      </c>
      <c r="I16" s="25">
        <f>K16-TIME(0,7,0)</f>
        <v>0.48958333333333315</v>
      </c>
      <c r="J16" s="14" t="s">
        <v>11</v>
      </c>
      <c r="K16" s="23">
        <f t="shared" si="7"/>
        <v>0.49444444444444424</v>
      </c>
      <c r="L16" s="24">
        <f>G16</f>
        <v>0.48611111111111094</v>
      </c>
      <c r="M16" s="25">
        <f t="shared" si="8"/>
        <v>0.49652777777777757</v>
      </c>
      <c r="N16" s="14" t="s">
        <v>30</v>
      </c>
      <c r="O16" s="27">
        <f>M16+TIME(0,7,0)</f>
        <v>0.50138888888888866</v>
      </c>
    </row>
    <row r="17" spans="1:16" s="28" customFormat="1" ht="22.15" customHeight="1">
      <c r="A17" s="21">
        <v>12</v>
      </c>
      <c r="B17" s="22" t="str">
        <f>IF([1]名簿!C11=0,"",VLOOKUP(A17,[1]名簿!$B$2:$C$24,2,0))</f>
        <v>思斉中学校</v>
      </c>
      <c r="C17" s="23">
        <f>D17-TIME(0,10,0)</f>
        <v>0.47222222222222204</v>
      </c>
      <c r="D17" s="24">
        <f>E17-TIME(0,5,0)</f>
        <v>0.47916666666666646</v>
      </c>
      <c r="E17" s="25">
        <f>G17-TIME(0,15,0)</f>
        <v>0.48263888888888867</v>
      </c>
      <c r="F17" s="14" t="s">
        <v>23</v>
      </c>
      <c r="G17" s="23">
        <f>I17-TIME(0,5,0)</f>
        <v>0.49305555555555536</v>
      </c>
      <c r="H17" s="26" t="s">
        <v>31</v>
      </c>
      <c r="I17" s="25">
        <f>K17-TIME(0,7,0)</f>
        <v>0.49652777777777757</v>
      </c>
      <c r="J17" s="14" t="s">
        <v>11</v>
      </c>
      <c r="K17" s="23">
        <f t="shared" si="7"/>
        <v>0.50138888888888866</v>
      </c>
      <c r="L17" s="24">
        <f>G17</f>
        <v>0.49305555555555536</v>
      </c>
      <c r="M17" s="25">
        <f t="shared" si="8"/>
        <v>0.50347222222222199</v>
      </c>
      <c r="N17" s="14" t="s">
        <v>23</v>
      </c>
      <c r="O17" s="27">
        <f>M17+TIME(0,7,0)</f>
        <v>0.50833333333333308</v>
      </c>
    </row>
    <row r="18" spans="1:16" s="28" customFormat="1" ht="22.15" customHeight="1">
      <c r="A18" s="21">
        <v>13</v>
      </c>
      <c r="B18" s="35" t="str">
        <f>IF([1]名簿!C6=0,"",VLOOKUP(A18,[1]名簿!$B$2:$C$24,2,0))</f>
        <v>東原庠舎中央校</v>
      </c>
      <c r="C18" s="23">
        <f>D18-TIME(0,10,0)</f>
        <v>0.47916666666666646</v>
      </c>
      <c r="D18" s="24">
        <f>E18-TIME(0,5,0)</f>
        <v>0.48611111111111088</v>
      </c>
      <c r="E18" s="25">
        <f>G18-TIME(0,15,0)</f>
        <v>0.48958333333333309</v>
      </c>
      <c r="F18" s="14" t="s">
        <v>30</v>
      </c>
      <c r="G18" s="23">
        <f>I18-TIME(0,5,0)</f>
        <v>0.49999999999999978</v>
      </c>
      <c r="H18" s="26" t="s">
        <v>32</v>
      </c>
      <c r="I18" s="25">
        <f>K18-TIME(0,7,0)</f>
        <v>0.50347222222222199</v>
      </c>
      <c r="J18" s="14" t="s">
        <v>11</v>
      </c>
      <c r="K18" s="23">
        <f>M18-TIME(0,3,0)</f>
        <v>0.50833333333333308</v>
      </c>
      <c r="L18" s="24">
        <f>G18</f>
        <v>0.49999999999999978</v>
      </c>
      <c r="M18" s="25">
        <f>O17+TIME(0,3,0)</f>
        <v>0.51041666666666641</v>
      </c>
      <c r="N18" s="14" t="s">
        <v>30</v>
      </c>
      <c r="O18" s="27">
        <f>M18+TIME(0,7,0)</f>
        <v>0.5152777777777775</v>
      </c>
    </row>
    <row r="19" spans="1:16" s="28" customFormat="1" ht="22.15" customHeight="1">
      <c r="A19" s="21">
        <v>14</v>
      </c>
      <c r="B19" s="22" t="str">
        <f>IF([1]名簿!C7=0,"",VLOOKUP(A19,[1]名簿!$B$2:$C$24,2,0))</f>
        <v>上峰中学校</v>
      </c>
      <c r="C19" s="23">
        <f>D19-TIME(0,10,0)</f>
        <v>0.48611111111111088</v>
      </c>
      <c r="D19" s="24">
        <f>E19-TIME(0,5,0)</f>
        <v>0.4930555555555553</v>
      </c>
      <c r="E19" s="25">
        <f>G19-TIME(0,15,0)</f>
        <v>0.49652777777777751</v>
      </c>
      <c r="F19" s="14" t="s">
        <v>11</v>
      </c>
      <c r="G19" s="23">
        <f>I19-TIME(0,5,0)</f>
        <v>0.5069444444444442</v>
      </c>
      <c r="H19" s="26" t="s">
        <v>31</v>
      </c>
      <c r="I19" s="25">
        <f>K19-TIME(0,7,0)</f>
        <v>0.51041666666666641</v>
      </c>
      <c r="J19" s="14" t="s">
        <v>11</v>
      </c>
      <c r="K19" s="23">
        <f t="shared" ref="K19:K27" si="9">M19-TIME(0,3,0)</f>
        <v>0.5152777777777775</v>
      </c>
      <c r="L19" s="24">
        <f>G19</f>
        <v>0.5069444444444442</v>
      </c>
      <c r="M19" s="25">
        <f>O18+TIME(0,3,0)</f>
        <v>0.51736111111111083</v>
      </c>
      <c r="N19" s="14" t="s">
        <v>30</v>
      </c>
      <c r="O19" s="27">
        <f>M19+TIME(0,7,0)</f>
        <v>0.52222222222222192</v>
      </c>
    </row>
    <row r="20" spans="1:16" s="28" customFormat="1" ht="22.15" customHeight="1">
      <c r="A20" s="21">
        <v>15</v>
      </c>
      <c r="B20" s="22" t="str">
        <f>IF([1]名簿!C8=0,"",VLOOKUP(A20,[1]名簿!$B$2:$C$24,2,0))</f>
        <v>大町ひじり学園</v>
      </c>
      <c r="C20" s="23">
        <f>D20-TIME(0,10,0)</f>
        <v>0.49305555555555536</v>
      </c>
      <c r="D20" s="24">
        <f>E20-TIME(0,5,0)</f>
        <v>0.49999999999999978</v>
      </c>
      <c r="E20" s="25">
        <f>G20-TIME(0,15,0)</f>
        <v>0.50347222222222199</v>
      </c>
      <c r="F20" s="14" t="s">
        <v>11</v>
      </c>
      <c r="G20" s="23">
        <f>I20-TIME(0,5,0)</f>
        <v>0.51388888888888862</v>
      </c>
      <c r="H20" s="26" t="s">
        <v>24</v>
      </c>
      <c r="I20" s="25">
        <f>K20-TIME(0,7,0)</f>
        <v>0.51736111111111083</v>
      </c>
      <c r="J20" s="14" t="s">
        <v>11</v>
      </c>
      <c r="K20" s="23">
        <f>M20-TIME(0,3,0)</f>
        <v>0.52222222222222192</v>
      </c>
      <c r="L20" s="24">
        <f>G20</f>
        <v>0.51388888888888862</v>
      </c>
      <c r="M20" s="25">
        <f>O19+TIME(0,3,0)</f>
        <v>0.52430555555555525</v>
      </c>
      <c r="N20" s="14" t="s">
        <v>30</v>
      </c>
      <c r="O20" s="27">
        <f>M20+TIME(0,7,0)</f>
        <v>0.52916666666666634</v>
      </c>
      <c r="P20" s="28">
        <f>O20-M14</f>
        <v>4.6527777777777612E-2</v>
      </c>
    </row>
    <row r="21" spans="1:16" s="28" customFormat="1" ht="22.15" customHeight="1">
      <c r="A21" s="30" t="s">
        <v>33</v>
      </c>
      <c r="B21" s="31"/>
      <c r="C21" s="31"/>
      <c r="D21" s="32">
        <v>68</v>
      </c>
      <c r="E21" s="33" t="s">
        <v>22</v>
      </c>
      <c r="F21" s="33"/>
      <c r="G21" s="33"/>
      <c r="H21" s="12"/>
      <c r="I21" s="34">
        <f>O20</f>
        <v>0.52916666666666634</v>
      </c>
      <c r="J21" s="14" t="s">
        <v>11</v>
      </c>
      <c r="K21" s="34">
        <f>I21+TIME(0,D21,0)</f>
        <v>0.57638888888888862</v>
      </c>
      <c r="L21" s="12"/>
      <c r="M21" s="12"/>
      <c r="N21" s="12"/>
      <c r="O21" s="15"/>
    </row>
    <row r="22" spans="1:16" s="28" customFormat="1" ht="22.15" customHeight="1">
      <c r="A22" s="29">
        <v>16</v>
      </c>
      <c r="B22" s="22" t="str">
        <f>IF([1]名簿!C8=0,"",VLOOKUP(A22,[1]名簿!$B$2:$C$24,2,0))</f>
        <v>佐志中学校</v>
      </c>
      <c r="C22" s="23">
        <f t="shared" ref="C22:C27" si="10">D22-TIME(0,10,0)</f>
        <v>0.54513888888888873</v>
      </c>
      <c r="D22" s="24">
        <f t="shared" ref="D22:D27" si="11">E22-TIME(0,5,0)</f>
        <v>0.55208333333333315</v>
      </c>
      <c r="E22" s="25">
        <f t="shared" ref="E22:E27" si="12">G22-TIME(0,15,0)</f>
        <v>0.55555555555555536</v>
      </c>
      <c r="F22" s="14" t="s">
        <v>11</v>
      </c>
      <c r="G22" s="23">
        <f t="shared" ref="G22:G27" si="13">I22-TIME(0,5,0)</f>
        <v>0.56597222222222199</v>
      </c>
      <c r="H22" s="26" t="s">
        <v>34</v>
      </c>
      <c r="I22" s="25">
        <f t="shared" ref="I22:I27" si="14">K22-TIME(0,7,0)</f>
        <v>0.5694444444444442</v>
      </c>
      <c r="J22" s="14" t="s">
        <v>11</v>
      </c>
      <c r="K22" s="23">
        <f t="shared" si="9"/>
        <v>0.57430555555555529</v>
      </c>
      <c r="L22" s="24">
        <f t="shared" ref="L22:L27" si="15">G22</f>
        <v>0.56597222222222199</v>
      </c>
      <c r="M22" s="25">
        <f>K21</f>
        <v>0.57638888888888862</v>
      </c>
      <c r="N22" s="14" t="s">
        <v>11</v>
      </c>
      <c r="O22" s="27">
        <f t="shared" ref="O22:O27" si="16">M22+TIME(0,7,0)</f>
        <v>0.58124999999999971</v>
      </c>
    </row>
    <row r="23" spans="1:16" s="28" customFormat="1" ht="22.15" customHeight="1">
      <c r="A23" s="21">
        <v>17</v>
      </c>
      <c r="B23" s="22" t="str">
        <f>IF([1]名簿!C9=0,"",VLOOKUP(A23,[1]名簿!$B$2:$C$24,2,0))</f>
        <v>神埼中学校</v>
      </c>
      <c r="C23" s="23">
        <f t="shared" si="10"/>
        <v>0.55208333333333315</v>
      </c>
      <c r="D23" s="24">
        <f t="shared" si="11"/>
        <v>0.55902777777777757</v>
      </c>
      <c r="E23" s="25">
        <f t="shared" si="12"/>
        <v>0.56249999999999978</v>
      </c>
      <c r="F23" s="14" t="s">
        <v>11</v>
      </c>
      <c r="G23" s="23">
        <f t="shared" si="13"/>
        <v>0.57291666666666641</v>
      </c>
      <c r="H23" s="26" t="s">
        <v>35</v>
      </c>
      <c r="I23" s="25">
        <f t="shared" si="14"/>
        <v>0.57638888888888862</v>
      </c>
      <c r="J23" s="14" t="s">
        <v>11</v>
      </c>
      <c r="K23" s="23">
        <f t="shared" si="9"/>
        <v>0.58124999999999971</v>
      </c>
      <c r="L23" s="24">
        <f t="shared" si="15"/>
        <v>0.57291666666666641</v>
      </c>
      <c r="M23" s="25">
        <f t="shared" ref="M23:M28" si="17">O22+TIME(0,3,0)</f>
        <v>0.58333333333333304</v>
      </c>
      <c r="N23" s="14" t="s">
        <v>11</v>
      </c>
      <c r="O23" s="27">
        <f t="shared" si="16"/>
        <v>0.58819444444444413</v>
      </c>
    </row>
    <row r="24" spans="1:16" s="28" customFormat="1" ht="22.15" customHeight="1">
      <c r="A24" s="29">
        <v>18</v>
      </c>
      <c r="B24" s="22" t="str">
        <f>IF([1]名簿!C10=0,"",VLOOKUP(A24,[1]名簿!$B$2:$C$24,2,0))</f>
        <v>鳥栖中学校</v>
      </c>
      <c r="C24" s="23">
        <f t="shared" si="10"/>
        <v>0.55902777777777757</v>
      </c>
      <c r="D24" s="24">
        <f t="shared" si="11"/>
        <v>0.56597222222222199</v>
      </c>
      <c r="E24" s="25">
        <f t="shared" si="12"/>
        <v>0.5694444444444442</v>
      </c>
      <c r="F24" s="14" t="s">
        <v>11</v>
      </c>
      <c r="G24" s="23">
        <f t="shared" si="13"/>
        <v>0.57986111111111083</v>
      </c>
      <c r="H24" s="26" t="s">
        <v>34</v>
      </c>
      <c r="I24" s="25">
        <f t="shared" si="14"/>
        <v>0.58333333333333304</v>
      </c>
      <c r="J24" s="14" t="s">
        <v>11</v>
      </c>
      <c r="K24" s="23">
        <f t="shared" si="9"/>
        <v>0.58819444444444413</v>
      </c>
      <c r="L24" s="24">
        <f t="shared" si="15"/>
        <v>0.57986111111111083</v>
      </c>
      <c r="M24" s="25">
        <f t="shared" si="17"/>
        <v>0.59027777777777746</v>
      </c>
      <c r="N24" s="14" t="s">
        <v>11</v>
      </c>
      <c r="O24" s="27">
        <f t="shared" si="16"/>
        <v>0.59513888888888855</v>
      </c>
    </row>
    <row r="25" spans="1:16" s="28" customFormat="1" ht="22.15" customHeight="1">
      <c r="A25" s="21">
        <v>19</v>
      </c>
      <c r="B25" s="22" t="str">
        <f>IF([1]名簿!C11=0,"",VLOOKUP(A25,[1]名簿!$B$2:$C$24,2,0))</f>
        <v>東脊振中学校</v>
      </c>
      <c r="C25" s="23">
        <f t="shared" si="10"/>
        <v>0.56597222222222199</v>
      </c>
      <c r="D25" s="24">
        <f t="shared" si="11"/>
        <v>0.57291666666666641</v>
      </c>
      <c r="E25" s="25">
        <f t="shared" si="12"/>
        <v>0.57638888888888862</v>
      </c>
      <c r="F25" s="14" t="s">
        <v>11</v>
      </c>
      <c r="G25" s="23">
        <f t="shared" si="13"/>
        <v>0.58680555555555525</v>
      </c>
      <c r="H25" s="26" t="s">
        <v>35</v>
      </c>
      <c r="I25" s="25">
        <f t="shared" si="14"/>
        <v>0.59027777777777746</v>
      </c>
      <c r="J25" s="14" t="s">
        <v>11</v>
      </c>
      <c r="K25" s="23">
        <f t="shared" si="9"/>
        <v>0.59513888888888855</v>
      </c>
      <c r="L25" s="24">
        <f t="shared" si="15"/>
        <v>0.58680555555555525</v>
      </c>
      <c r="M25" s="25">
        <f t="shared" si="17"/>
        <v>0.59722222222222188</v>
      </c>
      <c r="N25" s="14" t="s">
        <v>11</v>
      </c>
      <c r="O25" s="27">
        <f t="shared" si="16"/>
        <v>0.60208333333333297</v>
      </c>
    </row>
    <row r="26" spans="1:16" s="28" customFormat="1" ht="22.15" customHeight="1">
      <c r="A26" s="29">
        <v>20</v>
      </c>
      <c r="B26" s="22" t="str">
        <f>IF([1]名簿!C12=0,"",VLOOKUP(A26,[1]名簿!$B$2:$C$24,2,0))</f>
        <v>鹿島東部中学校</v>
      </c>
      <c r="C26" s="23">
        <f t="shared" si="10"/>
        <v>0.57291666666666641</v>
      </c>
      <c r="D26" s="24">
        <f t="shared" si="11"/>
        <v>0.57986111111111083</v>
      </c>
      <c r="E26" s="25">
        <f t="shared" si="12"/>
        <v>0.58333333333333304</v>
      </c>
      <c r="F26" s="14" t="s">
        <v>11</v>
      </c>
      <c r="G26" s="23">
        <f t="shared" si="13"/>
        <v>0.59374999999999967</v>
      </c>
      <c r="H26" s="26" t="s">
        <v>34</v>
      </c>
      <c r="I26" s="25">
        <f t="shared" si="14"/>
        <v>0.59722222222222188</v>
      </c>
      <c r="J26" s="14" t="s">
        <v>11</v>
      </c>
      <c r="K26" s="23">
        <f t="shared" si="9"/>
        <v>0.60208333333333297</v>
      </c>
      <c r="L26" s="24">
        <f t="shared" si="15"/>
        <v>0.59374999999999967</v>
      </c>
      <c r="M26" s="25">
        <f t="shared" si="17"/>
        <v>0.6041666666666663</v>
      </c>
      <c r="N26" s="14" t="s">
        <v>11</v>
      </c>
      <c r="O26" s="27">
        <f t="shared" si="16"/>
        <v>0.60902777777777739</v>
      </c>
    </row>
    <row r="27" spans="1:16" ht="22.15" customHeight="1">
      <c r="A27" s="21">
        <v>21</v>
      </c>
      <c r="B27" s="22" t="str">
        <f>IF([1]名簿!C13=0,"",VLOOKUP(A27,[1]名簿!$B$2:$C$24,2,0))</f>
        <v>有明中学校・白石中学校</v>
      </c>
      <c r="C27" s="23">
        <f t="shared" si="10"/>
        <v>0.57986111111111083</v>
      </c>
      <c r="D27" s="24">
        <f t="shared" si="11"/>
        <v>0.58680555555555525</v>
      </c>
      <c r="E27" s="25">
        <f t="shared" si="12"/>
        <v>0.59027777777777746</v>
      </c>
      <c r="F27" s="14" t="s">
        <v>11</v>
      </c>
      <c r="G27" s="23">
        <f t="shared" si="13"/>
        <v>0.60069444444444409</v>
      </c>
      <c r="H27" s="26" t="s">
        <v>35</v>
      </c>
      <c r="I27" s="25">
        <f t="shared" si="14"/>
        <v>0.6041666666666663</v>
      </c>
      <c r="J27" s="14" t="s">
        <v>11</v>
      </c>
      <c r="K27" s="23">
        <f t="shared" si="9"/>
        <v>0.60902777777777739</v>
      </c>
      <c r="L27" s="24">
        <f t="shared" si="15"/>
        <v>0.60069444444444409</v>
      </c>
      <c r="M27" s="25">
        <f t="shared" si="17"/>
        <v>0.61111111111111072</v>
      </c>
      <c r="N27" s="14" t="s">
        <v>11</v>
      </c>
      <c r="O27" s="27">
        <f t="shared" si="16"/>
        <v>0.61597222222222181</v>
      </c>
      <c r="P27" s="28"/>
    </row>
    <row r="28" spans="1:16" ht="22.15" customHeight="1">
      <c r="A28" s="29">
        <v>22</v>
      </c>
      <c r="B28" s="22" t="str">
        <f>IF([1]名簿!C14=0,"",VLOOKUP(A28,[1]名簿!$B$2:$C$24,2,0))</f>
        <v>玄海みらい学園</v>
      </c>
      <c r="C28" s="23">
        <f>D28-TIME(0,10,0)</f>
        <v>0.58680555555555525</v>
      </c>
      <c r="D28" s="24">
        <f>E28-TIME(0,5,0)</f>
        <v>0.59374999999999967</v>
      </c>
      <c r="E28" s="25">
        <f>G28-TIME(0,15,0)</f>
        <v>0.59722222222222188</v>
      </c>
      <c r="F28" s="14" t="s">
        <v>11</v>
      </c>
      <c r="G28" s="23">
        <f>I28-TIME(0,5,0)</f>
        <v>0.60763888888888851</v>
      </c>
      <c r="H28" s="26" t="s">
        <v>34</v>
      </c>
      <c r="I28" s="25">
        <f>K28-TIME(0,7,0)</f>
        <v>0.61111111111111072</v>
      </c>
      <c r="J28" s="14" t="s">
        <v>11</v>
      </c>
      <c r="K28" s="23">
        <f>M28-TIME(0,3,0)</f>
        <v>0.61597222222222181</v>
      </c>
      <c r="L28" s="24">
        <f>G28</f>
        <v>0.60763888888888851</v>
      </c>
      <c r="M28" s="25">
        <f t="shared" si="17"/>
        <v>0.61805555555555514</v>
      </c>
      <c r="N28" s="14" t="s">
        <v>11</v>
      </c>
      <c r="O28" s="27">
        <f>M28+TIME(0,7,0)</f>
        <v>0.62291666666666623</v>
      </c>
      <c r="P28" s="28">
        <f>O28-M22</f>
        <v>4.6527777777777612E-2</v>
      </c>
    </row>
    <row r="29" spans="1:16" ht="22.15" customHeight="1">
      <c r="A29" s="30" t="s">
        <v>21</v>
      </c>
      <c r="B29" s="31"/>
      <c r="C29" s="31"/>
      <c r="D29" s="32">
        <v>23</v>
      </c>
      <c r="E29" s="33" t="s">
        <v>22</v>
      </c>
      <c r="F29" s="33"/>
      <c r="G29" s="33"/>
      <c r="H29" s="12"/>
      <c r="I29" s="34">
        <f>O28</f>
        <v>0.62291666666666623</v>
      </c>
      <c r="J29" s="14" t="s">
        <v>11</v>
      </c>
      <c r="K29" s="34">
        <f>I29+TIME(0,D29,0)</f>
        <v>0.63888888888888851</v>
      </c>
      <c r="L29" s="12"/>
      <c r="M29" s="12"/>
      <c r="N29" s="12"/>
      <c r="O29" s="15"/>
    </row>
    <row r="30" spans="1:16" ht="22.15" customHeight="1">
      <c r="A30" s="16" t="s">
        <v>36</v>
      </c>
      <c r="B30" s="17"/>
      <c r="C30" s="18" t="s">
        <v>37</v>
      </c>
      <c r="D30" s="18"/>
      <c r="E30" s="18"/>
      <c r="F30" s="18"/>
      <c r="G30" s="18"/>
      <c r="H30" s="18"/>
      <c r="I30" s="18"/>
      <c r="J30" s="18"/>
      <c r="K30" s="18"/>
      <c r="L30" s="19"/>
      <c r="M30" s="19"/>
      <c r="N30" s="19"/>
      <c r="O30" s="20"/>
    </row>
    <row r="31" spans="1:16" ht="22.15" customHeight="1">
      <c r="A31" s="29">
        <v>1</v>
      </c>
      <c r="B31" s="22" t="str">
        <f>IF([1]名簿!C25=0,"",VLOOKUP(A31,[1]名簿!$B$25:$C$31,2,0))</f>
        <v>多久高校</v>
      </c>
      <c r="C31" s="23">
        <f>D31-TIME(0,10,0)</f>
        <v>0.60763888888888862</v>
      </c>
      <c r="D31" s="24">
        <f>E31-TIME(0,5,0)</f>
        <v>0.61458333333333304</v>
      </c>
      <c r="E31" s="25">
        <f>G31-TIME(0,15,0)</f>
        <v>0.61805555555555525</v>
      </c>
      <c r="F31" s="14" t="s">
        <v>14</v>
      </c>
      <c r="G31" s="23">
        <f>I31-TIME(0,5,0)</f>
        <v>0.62847222222222188</v>
      </c>
      <c r="H31" s="26" t="s">
        <v>35</v>
      </c>
      <c r="I31" s="25">
        <f>K31-TIME(0,7,0)</f>
        <v>0.63194444444444409</v>
      </c>
      <c r="J31" s="14" t="s">
        <v>11</v>
      </c>
      <c r="K31" s="23">
        <f>M31-TIME(0,3,0)</f>
        <v>0.63680555555555518</v>
      </c>
      <c r="L31" s="24">
        <f>G31</f>
        <v>0.62847222222222188</v>
      </c>
      <c r="M31" s="25">
        <f>K29</f>
        <v>0.63888888888888851</v>
      </c>
      <c r="N31" s="14" t="s">
        <v>38</v>
      </c>
      <c r="O31" s="27">
        <f>M31+TIME(0,7,0)</f>
        <v>0.6437499999999996</v>
      </c>
    </row>
    <row r="32" spans="1:16" ht="22.15" customHeight="1">
      <c r="A32" s="21">
        <v>2</v>
      </c>
      <c r="B32" s="22" t="str">
        <f>IF([1]名簿!C26=0,"",VLOOKUP(A32,[1]名簿!$B$25:$C$31,2,0))</f>
        <v>佐賀女子高校</v>
      </c>
      <c r="C32" s="23">
        <f>D32-TIME(0,10,0)</f>
        <v>0.61458333333333304</v>
      </c>
      <c r="D32" s="24">
        <f>E32-TIME(0,5,0)</f>
        <v>0.62152777777777746</v>
      </c>
      <c r="E32" s="25">
        <f>G32-TIME(0,15,0)</f>
        <v>0.62499999999999967</v>
      </c>
      <c r="F32" s="14" t="s">
        <v>39</v>
      </c>
      <c r="G32" s="23">
        <f>I32-TIME(0,5,0)</f>
        <v>0.6354166666666663</v>
      </c>
      <c r="H32" s="26" t="s">
        <v>34</v>
      </c>
      <c r="I32" s="25">
        <f>K32-TIME(0,7,0)</f>
        <v>0.63888888888888851</v>
      </c>
      <c r="J32" s="14" t="s">
        <v>11</v>
      </c>
      <c r="K32" s="23">
        <f>M32-TIME(0,3,0)</f>
        <v>0.6437499999999996</v>
      </c>
      <c r="L32" s="24">
        <f>G32</f>
        <v>0.6354166666666663</v>
      </c>
      <c r="M32" s="25">
        <f>O31+TIME(0,3,0)</f>
        <v>0.64583333333333293</v>
      </c>
      <c r="N32" s="14" t="s">
        <v>40</v>
      </c>
      <c r="O32" s="27">
        <f>M32+TIME(0,7,0)</f>
        <v>0.65069444444444402</v>
      </c>
    </row>
    <row r="33" spans="1:31" ht="22.15" customHeight="1">
      <c r="A33" s="29">
        <v>3</v>
      </c>
      <c r="B33" s="22" t="str">
        <f>IF([1]名簿!C27=0,"",VLOOKUP(A33,[1]名簿!$B$25:$C$31,2,0))</f>
        <v>佐賀学園高校Ｂ</v>
      </c>
      <c r="C33" s="23">
        <f>D33-TIME(0,10,0)</f>
        <v>0.62152777777777746</v>
      </c>
      <c r="D33" s="24">
        <f>E33-TIME(0,5,0)</f>
        <v>0.62847222222222188</v>
      </c>
      <c r="E33" s="25">
        <f>G33-TIME(0,15,0)</f>
        <v>0.63194444444444409</v>
      </c>
      <c r="F33" s="14" t="s">
        <v>41</v>
      </c>
      <c r="G33" s="23">
        <f>I33-TIME(0,5,0)</f>
        <v>0.64236111111111072</v>
      </c>
      <c r="H33" s="26" t="s">
        <v>35</v>
      </c>
      <c r="I33" s="25">
        <f>K33-TIME(0,7,0)</f>
        <v>0.64583333333333293</v>
      </c>
      <c r="J33" s="14" t="s">
        <v>11</v>
      </c>
      <c r="K33" s="23">
        <f>M33-TIME(0,3,0)</f>
        <v>0.65069444444444402</v>
      </c>
      <c r="L33" s="24">
        <f>G33</f>
        <v>0.64236111111111072</v>
      </c>
      <c r="M33" s="25">
        <f>O32+TIME(0,3,0)</f>
        <v>0.65277777777777735</v>
      </c>
      <c r="N33" s="14" t="s">
        <v>30</v>
      </c>
      <c r="O33" s="27">
        <f>M33+TIME(0,7,0)</f>
        <v>0.65763888888888844</v>
      </c>
    </row>
    <row r="34" spans="1:31" ht="22.15" customHeight="1">
      <c r="A34" s="21">
        <v>4</v>
      </c>
      <c r="B34" s="22" t="str">
        <f>IF([1]名簿!C28=0,"",VLOOKUP(A34,[1]名簿!$B$25:$C$31,2,0))</f>
        <v>唐津商業高校</v>
      </c>
      <c r="C34" s="23">
        <f>D34-TIME(0,10,0)</f>
        <v>0.62847222222222188</v>
      </c>
      <c r="D34" s="24">
        <f>E34-TIME(0,5,0)</f>
        <v>0.6354166666666663</v>
      </c>
      <c r="E34" s="25">
        <f>G34-TIME(0,15,0)</f>
        <v>0.63888888888888851</v>
      </c>
      <c r="F34" s="14" t="s">
        <v>30</v>
      </c>
      <c r="G34" s="23">
        <f>I34-TIME(0,5,0)</f>
        <v>0.64930555555555514</v>
      </c>
      <c r="H34" s="26" t="s">
        <v>34</v>
      </c>
      <c r="I34" s="25">
        <f>K34-TIME(0,7,0)</f>
        <v>0.65277777777777735</v>
      </c>
      <c r="J34" s="14" t="s">
        <v>11</v>
      </c>
      <c r="K34" s="23">
        <f>M34-TIME(0,3,0)</f>
        <v>0.65763888888888844</v>
      </c>
      <c r="L34" s="24">
        <f>G34</f>
        <v>0.64930555555555514</v>
      </c>
      <c r="M34" s="25">
        <f>O33+TIME(0,3,0)</f>
        <v>0.65972222222222177</v>
      </c>
      <c r="N34" s="14" t="s">
        <v>30</v>
      </c>
      <c r="O34" s="27">
        <f>M34+TIME(0,7,0)</f>
        <v>0.66458333333333286</v>
      </c>
    </row>
    <row r="35" spans="1:31" ht="22.15" customHeight="1">
      <c r="A35" s="21">
        <v>5</v>
      </c>
      <c r="B35" s="22" t="str">
        <f>IF([1]名簿!C29=0,"",VLOOKUP(A35,[1]名簿!$B$25:$C$31,2,0))</f>
        <v>佐賀北高校Ｂ</v>
      </c>
      <c r="C35" s="23">
        <f>D35-TIME(0,10,0)</f>
        <v>0.6354166666666663</v>
      </c>
      <c r="D35" s="24">
        <f>E35-TIME(0,5,0)</f>
        <v>0.64236111111111072</v>
      </c>
      <c r="E35" s="25">
        <f>G35-TIME(0,15,0)</f>
        <v>0.64583333333333293</v>
      </c>
      <c r="F35" s="14" t="s">
        <v>14</v>
      </c>
      <c r="G35" s="23">
        <f>I35-TIME(0,5,0)</f>
        <v>0.65624999999999956</v>
      </c>
      <c r="H35" s="26" t="s">
        <v>35</v>
      </c>
      <c r="I35" s="25">
        <f>K35-TIME(0,7,0)</f>
        <v>0.65972222222222177</v>
      </c>
      <c r="J35" s="14" t="s">
        <v>11</v>
      </c>
      <c r="K35" s="23">
        <f>M35-TIME(0,3,0)</f>
        <v>0.66458333333333286</v>
      </c>
      <c r="L35" s="24">
        <f>G35</f>
        <v>0.65624999999999956</v>
      </c>
      <c r="M35" s="25">
        <f>O34+TIME(0,3,0)</f>
        <v>0.66666666666666619</v>
      </c>
      <c r="N35" s="14" t="s">
        <v>30</v>
      </c>
      <c r="O35" s="27">
        <f>M35+TIME(0,7,0)</f>
        <v>0.67152777777777728</v>
      </c>
      <c r="P35" s="28">
        <f>O35-M31</f>
        <v>3.2638888888888773E-2</v>
      </c>
    </row>
    <row r="36" spans="1:31" ht="22.15" customHeight="1" thickBot="1">
      <c r="A36" s="36" t="s">
        <v>42</v>
      </c>
      <c r="B36" s="37"/>
      <c r="C36" s="37"/>
      <c r="D36" s="37"/>
      <c r="E36" s="37"/>
      <c r="F36" s="37"/>
      <c r="G36" s="37"/>
      <c r="H36" s="38"/>
      <c r="I36" s="39">
        <f>O35+TIME(0,43,0)</f>
        <v>0.7013888888888884</v>
      </c>
      <c r="J36" s="40"/>
      <c r="K36" s="39"/>
      <c r="L36" s="38"/>
      <c r="M36" s="38"/>
      <c r="N36" s="38"/>
      <c r="O36" s="41"/>
      <c r="Q36" s="42"/>
      <c r="R36" s="43"/>
      <c r="S36" s="44"/>
      <c r="T36" s="44"/>
      <c r="U36" s="44"/>
      <c r="V36" s="45"/>
      <c r="W36" s="44"/>
      <c r="X36" s="45"/>
      <c r="Y36" s="44"/>
      <c r="Z36" s="45"/>
      <c r="AA36" s="44"/>
      <c r="AB36" s="44"/>
      <c r="AC36" s="44"/>
      <c r="AD36" s="45"/>
      <c r="AE36" s="44"/>
    </row>
    <row r="37" spans="1:31" ht="22.15" customHeight="1">
      <c r="B37" s="4" t="s">
        <v>43</v>
      </c>
      <c r="E37" s="28">
        <v>0.55555555555555558</v>
      </c>
      <c r="Q37" s="42"/>
      <c r="R37" s="43"/>
      <c r="S37" s="44"/>
      <c r="T37" s="44"/>
      <c r="U37" s="44"/>
      <c r="V37" s="45"/>
      <c r="W37" s="44"/>
      <c r="X37" s="45"/>
      <c r="Y37" s="44"/>
      <c r="Z37" s="45"/>
      <c r="AA37" s="44"/>
      <c r="AB37" s="44"/>
      <c r="AC37" s="44"/>
      <c r="AD37" s="45"/>
      <c r="AE37" s="44"/>
    </row>
    <row r="38" spans="1:31" ht="22.15" customHeight="1">
      <c r="Q38" s="42"/>
      <c r="R38" s="43"/>
      <c r="S38" s="44"/>
      <c r="T38" s="44"/>
      <c r="U38" s="44"/>
      <c r="V38" s="45"/>
      <c r="W38" s="44"/>
      <c r="X38" s="45"/>
      <c r="Y38" s="44"/>
      <c r="Z38" s="45"/>
      <c r="AA38" s="44"/>
      <c r="AB38" s="44"/>
      <c r="AC38" s="44"/>
      <c r="AD38" s="45"/>
      <c r="AE38" s="44"/>
    </row>
    <row r="39" spans="1:31" ht="22.15" customHeight="1">
      <c r="P39" s="28"/>
      <c r="Q39" s="42"/>
      <c r="R39" s="43"/>
      <c r="S39" s="44"/>
      <c r="T39" s="44"/>
      <c r="U39" s="44"/>
      <c r="V39" s="45"/>
      <c r="W39" s="44"/>
      <c r="X39" s="45"/>
      <c r="Y39" s="44"/>
      <c r="Z39" s="45"/>
      <c r="AA39" s="44"/>
      <c r="AB39" s="44"/>
      <c r="AC39" s="44"/>
      <c r="AD39" s="45"/>
      <c r="AE39" s="44"/>
    </row>
    <row r="40" spans="1:31" ht="22.15" customHeight="1">
      <c r="Q40" s="42"/>
      <c r="R40" s="46"/>
      <c r="S40" s="44"/>
      <c r="T40" s="44"/>
      <c r="U40" s="44"/>
      <c r="V40" s="45"/>
      <c r="W40" s="44"/>
      <c r="X40" s="45"/>
      <c r="Y40" s="44"/>
      <c r="Z40" s="45"/>
      <c r="AA40" s="44"/>
      <c r="AB40" s="44"/>
      <c r="AC40" s="44"/>
      <c r="AD40" s="45"/>
      <c r="AE40" s="44"/>
    </row>
    <row r="41" spans="1:31" ht="22.15" customHeight="1">
      <c r="Q41" s="47"/>
      <c r="R41" s="47"/>
      <c r="S41" s="47"/>
      <c r="T41" s="47"/>
      <c r="U41" s="47"/>
      <c r="V41" s="47"/>
      <c r="W41" s="47"/>
      <c r="X41" s="42"/>
      <c r="Y41" s="44"/>
      <c r="Z41" s="45"/>
      <c r="AA41" s="44"/>
      <c r="AB41" s="42"/>
      <c r="AC41" s="42"/>
      <c r="AD41" s="42"/>
      <c r="AE41" s="42"/>
    </row>
  </sheetData>
  <mergeCells count="14">
    <mergeCell ref="Q41:W41"/>
    <mergeCell ref="A13:C13"/>
    <mergeCell ref="A21:C21"/>
    <mergeCell ref="A29:C29"/>
    <mergeCell ref="A30:B30"/>
    <mergeCell ref="C30:O30"/>
    <mergeCell ref="A36:G36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78740157480314965" right="0.59055118110236227" top="0.98425196850393704" bottom="0.39370078740157483" header="0.51181102362204722" footer="0.51181102362204722"/>
  <pageSetup paperSize="9" scale="8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四日目</vt:lpstr>
      <vt:lpstr>四日目!Print_Area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佐賀県吹奏楽連盟</cp:lastModifiedBy>
  <dcterms:created xsi:type="dcterms:W3CDTF">2022-06-23T07:42:38Z</dcterms:created>
  <dcterms:modified xsi:type="dcterms:W3CDTF">2022-06-23T07:43:29Z</dcterms:modified>
</cp:coreProperties>
</file>